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83bc610ffab8167/Franz-Boerse/Zertifikate-Trades/"/>
    </mc:Choice>
  </mc:AlternateContent>
  <xr:revisionPtr revIDLastSave="66" documentId="8_{12081398-5B34-4CEE-A801-7C1FCE362EF5}" xr6:coauthVersionLast="47" xr6:coauthVersionMax="47" xr10:uidLastSave="{17270A73-D7AB-4AE8-BBF8-4B7FEB5C47F8}"/>
  <bookViews>
    <workbookView xWindow="-120" yWindow="-120" windowWidth="29040" windowHeight="15720" activeTab="1" xr2:uid="{0E3EFC79-892B-4190-A3A7-3D1C64ECDE56}"/>
  </bookViews>
  <sheets>
    <sheet name="Muster" sheetId="26" r:id="rId1"/>
    <sheet name="MSFT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6" l="1"/>
  <c r="F3" i="6" s="1"/>
  <c r="G3" i="6" s="1"/>
  <c r="K3" i="6" s="1"/>
  <c r="L3" i="6" l="1"/>
  <c r="N3" i="6"/>
  <c r="D3" i="26" l="1"/>
  <c r="B19" i="6"/>
  <c r="B18" i="6"/>
  <c r="B20" i="6" s="1"/>
  <c r="B21" i="6" s="1"/>
  <c r="C13" i="6"/>
  <c r="C18" i="6" s="1"/>
  <c r="B13" i="6"/>
  <c r="D12" i="6"/>
  <c r="C12" i="6"/>
  <c r="C7" i="6"/>
  <c r="B7" i="6"/>
  <c r="B6" i="6"/>
  <c r="D2" i="6"/>
  <c r="B12" i="6" s="1"/>
  <c r="B8" i="6" l="1"/>
  <c r="B9" i="6" s="1"/>
  <c r="C8" i="6" s="1"/>
  <c r="C9" i="6" s="1"/>
  <c r="B14" i="6"/>
  <c r="B15" i="6" s="1"/>
  <c r="C14" i="6" s="1"/>
  <c r="E12" i="6" s="1"/>
  <c r="C19" i="6"/>
  <c r="C20" i="6" s="1"/>
  <c r="F2" i="6"/>
  <c r="G2" i="6" s="1"/>
  <c r="K2" i="6" s="1"/>
  <c r="N2" i="6" l="1"/>
  <c r="E17" i="6" s="1"/>
  <c r="L2" i="6"/>
  <c r="C5" i="6"/>
  <c r="C15" i="6"/>
  <c r="C7" i="26" l="1"/>
  <c r="B7" i="26"/>
  <c r="B19" i="26"/>
  <c r="C13" i="26"/>
  <c r="D2" i="26" l="1"/>
  <c r="B12" i="26" s="1"/>
  <c r="C18" i="26"/>
  <c r="B18" i="26"/>
  <c r="B20" i="26" s="1"/>
  <c r="B21" i="26" s="1"/>
  <c r="B13" i="26"/>
  <c r="D12" i="26"/>
  <c r="C12" i="26"/>
  <c r="B6" i="26"/>
  <c r="F3" i="26"/>
  <c r="G3" i="26" s="1"/>
  <c r="K3" i="26" s="1"/>
  <c r="F2" i="26" l="1"/>
  <c r="G2" i="26" s="1"/>
  <c r="K2" i="26" s="1"/>
  <c r="N2" i="26" s="1"/>
  <c r="B8" i="26"/>
  <c r="B9" i="26" s="1"/>
  <c r="C8" i="26" s="1"/>
  <c r="C9" i="26" s="1"/>
  <c r="B14" i="26"/>
  <c r="B15" i="26" s="1"/>
  <c r="C14" i="26" s="1"/>
  <c r="E12" i="26" s="1"/>
  <c r="L3" i="26"/>
  <c r="N3" i="26"/>
  <c r="L2" i="26"/>
  <c r="C19" i="26"/>
  <c r="C20" i="26" s="1"/>
  <c r="E17" i="26" s="1"/>
  <c r="C5" i="26" l="1"/>
  <c r="C15" i="26"/>
</calcChain>
</file>

<file path=xl/sharedStrings.xml><?xml version="1.0" encoding="utf-8"?>
<sst xmlns="http://schemas.openxmlformats.org/spreadsheetml/2006/main" count="84" uniqueCount="34">
  <si>
    <t>sl</t>
  </si>
  <si>
    <t>Ziel</t>
  </si>
  <si>
    <t>Stück</t>
  </si>
  <si>
    <t>WKN</t>
  </si>
  <si>
    <t>Hebel</t>
  </si>
  <si>
    <t>short</t>
  </si>
  <si>
    <t>long</t>
  </si>
  <si>
    <t>Kurs Aktie</t>
  </si>
  <si>
    <t>Kurs/sl</t>
  </si>
  <si>
    <t>Krs/sl in Proz</t>
  </si>
  <si>
    <t>WKN Zertifikat</t>
  </si>
  <si>
    <t>Akt.Kurs-Zert</t>
  </si>
  <si>
    <t>Kurs/sl Zerti</t>
  </si>
  <si>
    <t>sl-Zerti</t>
  </si>
  <si>
    <t>Einsatz</t>
  </si>
  <si>
    <t>take Profit</t>
  </si>
  <si>
    <t>Ziel Aktie</t>
  </si>
  <si>
    <t>Einstieg Akt</t>
  </si>
  <si>
    <t>Stückzahl</t>
  </si>
  <si>
    <t>sl Aktie</t>
  </si>
  <si>
    <t>akt. Kurs Zerti</t>
  </si>
  <si>
    <t>Diff</t>
  </si>
  <si>
    <t>in %</t>
  </si>
  <si>
    <t>Take profit short</t>
  </si>
  <si>
    <t>Einstieg Aktie</t>
  </si>
  <si>
    <t>in Prozent</t>
  </si>
  <si>
    <t>Diff Kurs sl</t>
  </si>
  <si>
    <t>Zielwert  Zertif</t>
  </si>
  <si>
    <t>USA</t>
  </si>
  <si>
    <t>VK4J1S</t>
  </si>
  <si>
    <t>VK253R</t>
  </si>
  <si>
    <t>Microsoft</t>
  </si>
  <si>
    <t>NB2B61</t>
  </si>
  <si>
    <t>Kurs/sl in Proz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</si>
</sst>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" fontId="1" fillId="2" borderId="0" xfId="0" applyNumberFormat="1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F28F7-2A4D-4E9C-96C4-87CBB3A77008}">
  <dimension ref="A1:N21"/>
  <sheetViews>
    <sheetView zoomScale="94" zoomScaleNormal="94" workbookViewId="0">
      <selection activeCell="N15" sqref="N15"/>
    </sheetView>
  </sheetViews>
  <sheetFormatPr baseColWidth="10" defaultRowHeight="15" x14ac:dyDescent="0.25"/>
  <cols>
    <col min="1" max="1" width="14.7109375" customWidth="1"/>
    <col min="5" max="5" width="12.42578125" customWidth="1"/>
    <col min="6" max="6" width="12.85546875" customWidth="1"/>
    <col min="7" max="7" width="13" customWidth="1"/>
    <col min="12" max="12" width="12.5703125" customWidth="1"/>
  </cols>
  <sheetData>
    <row r="1" spans="1:14" x14ac:dyDescent="0.25">
      <c r="A1" s="5" t="s">
        <v>28</v>
      </c>
      <c r="B1" s="5" t="s">
        <v>7</v>
      </c>
      <c r="C1" s="5" t="s">
        <v>24</v>
      </c>
      <c r="D1" s="5" t="s">
        <v>0</v>
      </c>
      <c r="E1" s="5" t="s">
        <v>1</v>
      </c>
      <c r="F1" s="5" t="s">
        <v>8</v>
      </c>
      <c r="G1" s="5" t="s">
        <v>33</v>
      </c>
      <c r="H1" s="5" t="s">
        <v>10</v>
      </c>
      <c r="I1" s="5" t="s">
        <v>11</v>
      </c>
      <c r="J1" s="5" t="s">
        <v>4</v>
      </c>
      <c r="K1" s="5" t="s">
        <v>12</v>
      </c>
      <c r="L1" s="5" t="s">
        <v>13</v>
      </c>
      <c r="M1" s="5" t="s">
        <v>14</v>
      </c>
      <c r="N1" s="5" t="s">
        <v>2</v>
      </c>
    </row>
    <row r="2" spans="1:14" x14ac:dyDescent="0.25">
      <c r="A2" s="6" t="s">
        <v>5</v>
      </c>
      <c r="B2" s="7">
        <v>295.7</v>
      </c>
      <c r="C2" s="7">
        <v>295.7</v>
      </c>
      <c r="D2" s="8">
        <f>C2*(1+12%)</f>
        <v>331.18400000000003</v>
      </c>
      <c r="E2" s="7">
        <v>292.5</v>
      </c>
      <c r="F2" s="9">
        <f>D2-B2</f>
        <v>35.484000000000037</v>
      </c>
      <c r="G2" s="8">
        <f>F2/B2%</f>
        <v>12.000000000000012</v>
      </c>
      <c r="H2" s="7" t="s">
        <v>29</v>
      </c>
      <c r="I2" s="7">
        <v>3.94</v>
      </c>
      <c r="J2" s="7">
        <v>6.41</v>
      </c>
      <c r="K2" s="8">
        <f>I2*G2*J2%</f>
        <v>3.0306480000000033</v>
      </c>
      <c r="L2" s="8">
        <f>I2-K2</f>
        <v>0.90935199999999661</v>
      </c>
      <c r="M2" s="7">
        <v>92</v>
      </c>
      <c r="N2" s="9">
        <f>M2/K2</f>
        <v>30.356544211006984</v>
      </c>
    </row>
    <row r="3" spans="1:14" x14ac:dyDescent="0.25">
      <c r="A3" s="10" t="s">
        <v>6</v>
      </c>
      <c r="B3" s="10">
        <v>517</v>
      </c>
      <c r="C3" s="10">
        <v>523</v>
      </c>
      <c r="D3" s="11">
        <f>C3*(1-12%)</f>
        <v>460.24</v>
      </c>
      <c r="E3" s="10">
        <v>560.23</v>
      </c>
      <c r="F3" s="11">
        <f>B3-D3</f>
        <v>56.759999999999991</v>
      </c>
      <c r="G3" s="11">
        <f>F3/B3%</f>
        <v>10.978723404255318</v>
      </c>
      <c r="H3" s="10" t="s">
        <v>30</v>
      </c>
      <c r="I3" s="10">
        <v>5.88</v>
      </c>
      <c r="J3" s="10">
        <v>7.51</v>
      </c>
      <c r="K3" s="11">
        <f>I3*G3*J3%</f>
        <v>4.8480725106382971</v>
      </c>
      <c r="L3" s="11">
        <f>I3-K3</f>
        <v>1.0319274893617028</v>
      </c>
      <c r="M3" s="10">
        <v>92</v>
      </c>
      <c r="N3" s="12">
        <f>M3/K3</f>
        <v>18.976613860069367</v>
      </c>
    </row>
    <row r="4" spans="1:14" ht="12.6" customHeight="1" x14ac:dyDescent="0.25">
      <c r="A4" s="2"/>
      <c r="B4" s="2"/>
      <c r="C4" s="2"/>
      <c r="D4" s="3"/>
      <c r="E4" s="2"/>
      <c r="F4" s="2"/>
      <c r="G4" s="3"/>
      <c r="H4" s="2"/>
      <c r="I4" s="2"/>
      <c r="J4" s="2"/>
      <c r="K4" s="3"/>
      <c r="L4" s="3"/>
      <c r="M4" s="2"/>
      <c r="N4" s="4"/>
    </row>
    <row r="5" spans="1:14" x14ac:dyDescent="0.25">
      <c r="A5" s="13" t="s">
        <v>15</v>
      </c>
      <c r="B5" s="13" t="s">
        <v>6</v>
      </c>
      <c r="C5" s="11">
        <f>SUM(C9-I3)*N3</f>
        <v>59.65231891146788</v>
      </c>
      <c r="D5" s="1"/>
    </row>
    <row r="6" spans="1:14" x14ac:dyDescent="0.25">
      <c r="A6" s="10" t="s">
        <v>16</v>
      </c>
      <c r="B6" s="10">
        <f>E3</f>
        <v>560.23</v>
      </c>
      <c r="C6" s="10"/>
      <c r="D6" s="1"/>
    </row>
    <row r="7" spans="1:14" x14ac:dyDescent="0.25">
      <c r="A7" s="10" t="s">
        <v>17</v>
      </c>
      <c r="B7" s="10">
        <f>C3</f>
        <v>523</v>
      </c>
      <c r="C7" s="10">
        <f>I3</f>
        <v>5.88</v>
      </c>
      <c r="D7" s="1"/>
    </row>
    <row r="8" spans="1:14" x14ac:dyDescent="0.25">
      <c r="A8" s="10" t="s">
        <v>21</v>
      </c>
      <c r="B8" s="10">
        <f>B6-B7</f>
        <v>37.230000000000018</v>
      </c>
      <c r="C8" s="11">
        <f>C7*B9*J3%</f>
        <v>3.1434648642447431</v>
      </c>
      <c r="D8" s="1"/>
    </row>
    <row r="9" spans="1:14" x14ac:dyDescent="0.25">
      <c r="A9" s="10" t="s">
        <v>25</v>
      </c>
      <c r="B9" s="11">
        <f>B8/B7%</f>
        <v>7.1185468451242855</v>
      </c>
      <c r="C9" s="11">
        <f>C7+C8</f>
        <v>9.0234648642447439</v>
      </c>
      <c r="D9" s="1"/>
    </row>
    <row r="10" spans="1:14" ht="8.4499999999999993" customHeight="1" x14ac:dyDescent="0.25">
      <c r="A10" s="2"/>
      <c r="B10" s="2"/>
      <c r="C10" s="2"/>
      <c r="D10" s="2"/>
      <c r="E10" s="2"/>
    </row>
    <row r="11" spans="1:14" x14ac:dyDescent="0.25">
      <c r="A11" s="14" t="s">
        <v>5</v>
      </c>
      <c r="B11" s="7"/>
      <c r="C11" s="7" t="s">
        <v>3</v>
      </c>
      <c r="D11" s="7" t="s">
        <v>4</v>
      </c>
      <c r="E11" s="7" t="s">
        <v>18</v>
      </c>
    </row>
    <row r="12" spans="1:14" x14ac:dyDescent="0.25">
      <c r="A12" s="7" t="s">
        <v>19</v>
      </c>
      <c r="B12" s="7">
        <f>D2</f>
        <v>331.18400000000003</v>
      </c>
      <c r="C12" s="7" t="str">
        <f>H2</f>
        <v>VK4J1S</v>
      </c>
      <c r="D12" s="7">
        <f>J2</f>
        <v>6.41</v>
      </c>
      <c r="E12" s="9">
        <f>M2/C14</f>
        <v>30.356544211006984</v>
      </c>
    </row>
    <row r="13" spans="1:14" x14ac:dyDescent="0.25">
      <c r="A13" s="7" t="s">
        <v>7</v>
      </c>
      <c r="B13" s="7">
        <f>B2</f>
        <v>295.7</v>
      </c>
      <c r="C13" s="7">
        <f>I2</f>
        <v>3.94</v>
      </c>
      <c r="D13" s="7" t="s">
        <v>20</v>
      </c>
      <c r="E13" s="7"/>
    </row>
    <row r="14" spans="1:14" x14ac:dyDescent="0.25">
      <c r="A14" s="7" t="s">
        <v>21</v>
      </c>
      <c r="B14" s="7">
        <f>B12-B13</f>
        <v>35.484000000000037</v>
      </c>
      <c r="C14" s="8">
        <f>C13*D12*B15%</f>
        <v>3.0306480000000033</v>
      </c>
      <c r="D14" s="8" t="s">
        <v>26</v>
      </c>
      <c r="E14" s="7"/>
    </row>
    <row r="15" spans="1:14" x14ac:dyDescent="0.25">
      <c r="A15" s="7" t="s">
        <v>22</v>
      </c>
      <c r="B15" s="8">
        <f>B14/B13%</f>
        <v>12.000000000000012</v>
      </c>
      <c r="C15" s="8">
        <f>C13-C14</f>
        <v>0.90935199999999661</v>
      </c>
      <c r="D15" s="8" t="s">
        <v>0</v>
      </c>
      <c r="E15" s="7"/>
    </row>
    <row r="16" spans="1:14" ht="6.95" customHeight="1" x14ac:dyDescent="0.25">
      <c r="A16" s="2"/>
      <c r="B16" s="2"/>
      <c r="C16" s="2"/>
      <c r="D16" s="2"/>
      <c r="E16" s="2"/>
    </row>
    <row r="17" spans="1:5" x14ac:dyDescent="0.25">
      <c r="A17" s="14" t="s">
        <v>23</v>
      </c>
      <c r="B17" s="7"/>
      <c r="C17" s="7" t="s">
        <v>3</v>
      </c>
      <c r="D17" s="7"/>
      <c r="E17" s="8">
        <f>SUM(C20-I2)*N2</f>
        <v>8.2966971029195875</v>
      </c>
    </row>
    <row r="18" spans="1:5" x14ac:dyDescent="0.25">
      <c r="A18" s="7" t="s">
        <v>24</v>
      </c>
      <c r="B18" s="7">
        <f>C2</f>
        <v>295.7</v>
      </c>
      <c r="C18" s="7">
        <f>C13</f>
        <v>3.94</v>
      </c>
      <c r="D18" s="7"/>
      <c r="E18" s="7"/>
    </row>
    <row r="19" spans="1:5" x14ac:dyDescent="0.25">
      <c r="A19" s="7" t="s">
        <v>16</v>
      </c>
      <c r="B19" s="7">
        <f>E2</f>
        <v>292.5</v>
      </c>
      <c r="C19" s="8">
        <f>C18*B21*D12%</f>
        <v>0.27330835306053342</v>
      </c>
      <c r="D19" s="8"/>
      <c r="E19" s="7"/>
    </row>
    <row r="20" spans="1:5" x14ac:dyDescent="0.25">
      <c r="A20" s="7" t="s">
        <v>21</v>
      </c>
      <c r="B20" s="7">
        <f>B18-B19</f>
        <v>3.1999999999999886</v>
      </c>
      <c r="C20" s="8">
        <f>C18+C19</f>
        <v>4.2133083530605333</v>
      </c>
      <c r="D20" s="8" t="s">
        <v>27</v>
      </c>
      <c r="E20" s="7"/>
    </row>
    <row r="21" spans="1:5" x14ac:dyDescent="0.25">
      <c r="A21" s="7" t="s">
        <v>22</v>
      </c>
      <c r="B21" s="8">
        <f>B20/B18%</f>
        <v>1.0821778829895126</v>
      </c>
      <c r="C21" s="7"/>
      <c r="D21" s="7"/>
      <c r="E21" s="7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12966-E33C-4331-B97F-B19E28A60BC6}">
  <dimension ref="A1:N21"/>
  <sheetViews>
    <sheetView tabSelected="1" workbookViewId="0">
      <selection activeCell="L14" sqref="L14"/>
    </sheetView>
  </sheetViews>
  <sheetFormatPr baseColWidth="10" defaultRowHeight="15" x14ac:dyDescent="0.25"/>
  <cols>
    <col min="1" max="1" width="14.7109375" customWidth="1"/>
    <col min="2" max="4" width="10.85546875" bestFit="1" customWidth="1"/>
    <col min="5" max="5" width="12.42578125" customWidth="1"/>
    <col min="6" max="6" width="12.85546875" customWidth="1"/>
    <col min="7" max="7" width="13" customWidth="1"/>
    <col min="8" max="11" width="10.85546875" bestFit="1" customWidth="1"/>
    <col min="12" max="12" width="12.5703125" customWidth="1"/>
    <col min="13" max="14" width="10.85546875" bestFit="1" customWidth="1"/>
  </cols>
  <sheetData>
    <row r="1" spans="1:14" x14ac:dyDescent="0.25">
      <c r="A1" s="5" t="s">
        <v>31</v>
      </c>
      <c r="B1" s="5" t="s">
        <v>7</v>
      </c>
      <c r="C1" s="5" t="s">
        <v>24</v>
      </c>
      <c r="D1" s="5" t="s">
        <v>0</v>
      </c>
      <c r="E1" s="5" t="s">
        <v>1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4</v>
      </c>
      <c r="K1" s="5" t="s">
        <v>12</v>
      </c>
      <c r="L1" s="5" t="s">
        <v>13</v>
      </c>
      <c r="M1" s="5" t="s">
        <v>14</v>
      </c>
      <c r="N1" s="5" t="s">
        <v>2</v>
      </c>
    </row>
    <row r="2" spans="1:14" x14ac:dyDescent="0.25">
      <c r="A2" s="6" t="s">
        <v>5</v>
      </c>
      <c r="B2" s="7"/>
      <c r="C2" s="7">
        <v>295.7</v>
      </c>
      <c r="D2" s="8">
        <f>C2*(1+12%)</f>
        <v>331.18400000000003</v>
      </c>
      <c r="E2" s="7">
        <v>292.5</v>
      </c>
      <c r="F2" s="9">
        <f>D2-B2</f>
        <v>331.18400000000003</v>
      </c>
      <c r="G2" s="8" t="e">
        <f>F2/B2%</f>
        <v>#DIV/0!</v>
      </c>
      <c r="H2" s="7" t="s">
        <v>29</v>
      </c>
      <c r="I2" s="7">
        <v>3.94</v>
      </c>
      <c r="J2" s="7">
        <v>6.41</v>
      </c>
      <c r="K2" s="8" t="e">
        <f>I2*G2*J2%</f>
        <v>#DIV/0!</v>
      </c>
      <c r="L2" s="8" t="e">
        <f>I2-K2</f>
        <v>#DIV/0!</v>
      </c>
      <c r="M2" s="7">
        <v>92</v>
      </c>
      <c r="N2" s="9" t="e">
        <f>M2/K2</f>
        <v>#DIV/0!</v>
      </c>
    </row>
    <row r="3" spans="1:14" x14ac:dyDescent="0.25">
      <c r="A3" s="10" t="s">
        <v>6</v>
      </c>
      <c r="B3" s="10">
        <v>506</v>
      </c>
      <c r="C3" s="10">
        <v>506</v>
      </c>
      <c r="D3" s="11">
        <f>C3*(1-12%)</f>
        <v>445.28000000000003</v>
      </c>
      <c r="E3" s="10">
        <v>520</v>
      </c>
      <c r="F3" s="11">
        <f>B3-D3</f>
        <v>60.71999999999997</v>
      </c>
      <c r="G3" s="11">
        <f>F3/B3%</f>
        <v>11.999999999999995</v>
      </c>
      <c r="H3" s="10" t="s">
        <v>32</v>
      </c>
      <c r="I3" s="10">
        <v>7.22</v>
      </c>
      <c r="J3" s="10">
        <v>6.19</v>
      </c>
      <c r="K3" s="11">
        <f>I3*G3*J3%</f>
        <v>5.3630159999999973</v>
      </c>
      <c r="L3" s="11">
        <f>I3-K3</f>
        <v>1.8569840000000024</v>
      </c>
      <c r="M3" s="10">
        <v>92</v>
      </c>
      <c r="N3" s="12">
        <f>M3/K3</f>
        <v>17.154526482859652</v>
      </c>
    </row>
    <row r="4" spans="1:14" x14ac:dyDescent="0.25">
      <c r="A4" s="2"/>
      <c r="B4" s="2"/>
      <c r="C4" s="2"/>
      <c r="D4" s="3"/>
      <c r="E4" s="2"/>
      <c r="F4" s="2"/>
      <c r="G4" s="3"/>
      <c r="H4" s="2"/>
      <c r="I4" s="2"/>
      <c r="J4" s="2"/>
      <c r="K4" s="3"/>
      <c r="L4" s="3"/>
      <c r="M4" s="2"/>
      <c r="N4" s="4"/>
    </row>
    <row r="5" spans="1:14" x14ac:dyDescent="0.25">
      <c r="A5" s="13" t="s">
        <v>15</v>
      </c>
      <c r="B5" s="13" t="s">
        <v>6</v>
      </c>
      <c r="C5" s="11">
        <f>SUM(C9-I3)*N3</f>
        <v>21.212121212121225</v>
      </c>
      <c r="D5" s="1"/>
    </row>
    <row r="6" spans="1:14" x14ac:dyDescent="0.25">
      <c r="A6" s="10" t="s">
        <v>16</v>
      </c>
      <c r="B6" s="10">
        <f>E3</f>
        <v>520</v>
      </c>
      <c r="C6" s="10"/>
      <c r="D6" s="1"/>
    </row>
    <row r="7" spans="1:14" x14ac:dyDescent="0.25">
      <c r="A7" s="10" t="s">
        <v>17</v>
      </c>
      <c r="B7" s="10">
        <f>C3</f>
        <v>506</v>
      </c>
      <c r="C7" s="10">
        <f>I3</f>
        <v>7.22</v>
      </c>
      <c r="D7" s="1"/>
    </row>
    <row r="8" spans="1:14" x14ac:dyDescent="0.25">
      <c r="A8" s="10" t="s">
        <v>21</v>
      </c>
      <c r="B8" s="10">
        <f>B6-B7</f>
        <v>14</v>
      </c>
      <c r="C8" s="11">
        <f>C7*B9*J3%</f>
        <v>1.2365320158102768</v>
      </c>
      <c r="D8" s="1"/>
    </row>
    <row r="9" spans="1:14" x14ac:dyDescent="0.25">
      <c r="A9" s="10" t="s">
        <v>25</v>
      </c>
      <c r="B9" s="11">
        <f>B8/B7%</f>
        <v>2.766798418972332</v>
      </c>
      <c r="C9" s="11">
        <f>C7+C8</f>
        <v>8.4565320158102768</v>
      </c>
      <c r="D9" s="1"/>
    </row>
    <row r="10" spans="1:14" x14ac:dyDescent="0.25">
      <c r="A10" s="2"/>
      <c r="B10" s="2"/>
      <c r="C10" s="2"/>
      <c r="D10" s="2"/>
      <c r="E10" s="2"/>
    </row>
    <row r="11" spans="1:14" x14ac:dyDescent="0.25">
      <c r="A11" s="14" t="s">
        <v>5</v>
      </c>
      <c r="B11" s="7"/>
      <c r="C11" s="7" t="s">
        <v>3</v>
      </c>
      <c r="D11" s="7" t="s">
        <v>4</v>
      </c>
      <c r="E11" s="7" t="s">
        <v>18</v>
      </c>
    </row>
    <row r="12" spans="1:14" x14ac:dyDescent="0.25">
      <c r="A12" s="7" t="s">
        <v>19</v>
      </c>
      <c r="B12" s="7">
        <f>D2</f>
        <v>331.18400000000003</v>
      </c>
      <c r="C12" s="7" t="str">
        <f>H2</f>
        <v>VK4J1S</v>
      </c>
      <c r="D12" s="7">
        <f>J2</f>
        <v>6.41</v>
      </c>
      <c r="E12" s="9" t="e">
        <f>M2/C14</f>
        <v>#DIV/0!</v>
      </c>
    </row>
    <row r="13" spans="1:14" x14ac:dyDescent="0.25">
      <c r="A13" s="7" t="s">
        <v>7</v>
      </c>
      <c r="B13" s="7">
        <f>B2</f>
        <v>0</v>
      </c>
      <c r="C13" s="7">
        <f>I2</f>
        <v>3.94</v>
      </c>
      <c r="D13" s="7" t="s">
        <v>20</v>
      </c>
      <c r="E13" s="7"/>
    </row>
    <row r="14" spans="1:14" x14ac:dyDescent="0.25">
      <c r="A14" s="7" t="s">
        <v>21</v>
      </c>
      <c r="B14" s="7">
        <f>B12-B13</f>
        <v>331.18400000000003</v>
      </c>
      <c r="C14" s="8" t="e">
        <f>C13*D12*B15%</f>
        <v>#DIV/0!</v>
      </c>
      <c r="D14" s="8" t="s">
        <v>26</v>
      </c>
      <c r="E14" s="7"/>
    </row>
    <row r="15" spans="1:14" x14ac:dyDescent="0.25">
      <c r="A15" s="7" t="s">
        <v>22</v>
      </c>
      <c r="B15" s="8" t="e">
        <f>B14/B13%</f>
        <v>#DIV/0!</v>
      </c>
      <c r="C15" s="8" t="e">
        <f>C13-C14</f>
        <v>#DIV/0!</v>
      </c>
      <c r="D15" s="8" t="s">
        <v>0</v>
      </c>
      <c r="E15" s="7"/>
    </row>
    <row r="16" spans="1:14" x14ac:dyDescent="0.25">
      <c r="A16" s="2"/>
      <c r="B16" s="2"/>
      <c r="C16" s="2"/>
      <c r="D16" s="2"/>
      <c r="E16" s="2"/>
    </row>
    <row r="17" spans="1:5" x14ac:dyDescent="0.25">
      <c r="A17" s="14" t="s">
        <v>23</v>
      </c>
      <c r="B17" s="7"/>
      <c r="C17" s="7" t="s">
        <v>3</v>
      </c>
      <c r="D17" s="7"/>
      <c r="E17" s="8" t="e">
        <f>SUM(C20-I2)*N2</f>
        <v>#DIV/0!</v>
      </c>
    </row>
    <row r="18" spans="1:5" x14ac:dyDescent="0.25">
      <c r="A18" s="7" t="s">
        <v>24</v>
      </c>
      <c r="B18" s="7">
        <f>C2</f>
        <v>295.7</v>
      </c>
      <c r="C18" s="7">
        <f>C13</f>
        <v>3.94</v>
      </c>
      <c r="D18" s="7"/>
      <c r="E18" s="7"/>
    </row>
    <row r="19" spans="1:5" x14ac:dyDescent="0.25">
      <c r="A19" s="7" t="s">
        <v>16</v>
      </c>
      <c r="B19" s="7">
        <f>E2</f>
        <v>292.5</v>
      </c>
      <c r="C19" s="8">
        <f>C18*B21*D12%</f>
        <v>0.27330835306053342</v>
      </c>
      <c r="D19" s="8"/>
      <c r="E19" s="7"/>
    </row>
    <row r="20" spans="1:5" x14ac:dyDescent="0.25">
      <c r="A20" s="7" t="s">
        <v>21</v>
      </c>
      <c r="B20" s="7">
        <f>B18-B19</f>
        <v>3.1999999999999886</v>
      </c>
      <c r="C20" s="8">
        <f>C18+C19</f>
        <v>4.2133083530605333</v>
      </c>
      <c r="D20" s="8" t="s">
        <v>27</v>
      </c>
      <c r="E20" s="7"/>
    </row>
    <row r="21" spans="1:5" x14ac:dyDescent="0.25">
      <c r="A21" s="7" t="s">
        <v>22</v>
      </c>
      <c r="B21" s="8">
        <f>B20/B18%</f>
        <v>1.0821778829895126</v>
      </c>
      <c r="C21" s="7"/>
      <c r="D21" s="7"/>
      <c r="E21" s="7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Muster</vt:lpstr>
      <vt:lpstr>MSFT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 Rieder</dc:creator>
  <cp:lastModifiedBy>Franz Rieder</cp:lastModifiedBy>
  <dcterms:created xsi:type="dcterms:W3CDTF">2025-08-05T11:34:15Z</dcterms:created>
  <dcterms:modified xsi:type="dcterms:W3CDTF">2026-04-12T15:36:40Z</dcterms:modified>
</cp:coreProperties>
</file>